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hris/Desktop/"/>
    </mc:Choice>
  </mc:AlternateContent>
  <xr:revisionPtr revIDLastSave="0" documentId="8_{1630D326-CC94-3344-8310-8B3C883ABB67}" xr6:coauthVersionLast="47" xr6:coauthVersionMax="47" xr10:uidLastSave="{00000000-0000-0000-0000-000000000000}"/>
  <bookViews>
    <workbookView xWindow="2100" yWindow="500" windowWidth="25920" windowHeight="15900" xr2:uid="{00000000-000D-0000-FFFF-FFFF00000000}"/>
  </bookViews>
  <sheets>
    <sheet name="Dashboard" sheetId="2" r:id="rId1"/>
  </sheets>
  <definedNames>
    <definedName name="_xlnm._FilterDatabase" localSheetId="0" hidden="1">Dashboard!$B$6:$G$15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F5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F3" i="2" l="1"/>
  <c r="C38" i="2"/>
  <c r="C3" i="2"/>
  <c r="D3" i="2" l="1"/>
  <c r="D5" i="2"/>
  <c r="C37" i="2" l="1"/>
  <c r="A33" i="2"/>
  <c r="A34" i="2" s="1"/>
  <c r="A35" i="2" s="1"/>
  <c r="A36" i="2" s="1"/>
  <c r="D4" i="2" l="1"/>
  <c r="C4" i="2"/>
  <c r="D38" i="2"/>
  <c r="C2" i="2"/>
  <c r="D2" i="2" s="1"/>
  <c r="D37" i="2"/>
  <c r="A8" i="2" l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</calcChain>
</file>

<file path=xl/sharedStrings.xml><?xml version="1.0" encoding="utf-8"?>
<sst xmlns="http://schemas.openxmlformats.org/spreadsheetml/2006/main" count="79" uniqueCount="28">
  <si>
    <t>*</t>
  </si>
  <si>
    <t xml:space="preserve">      TOTALS</t>
  </si>
  <si>
    <t xml:space="preserve">   AVERAGES</t>
  </si>
  <si>
    <t>Est. Volume</t>
  </si>
  <si>
    <t>Source</t>
  </si>
  <si>
    <t>Y</t>
  </si>
  <si>
    <t>Target Date</t>
  </si>
  <si>
    <t>Referral</t>
  </si>
  <si>
    <t>Change the information in the light grey, everything else auto calculates with built in formulas.</t>
  </si>
  <si>
    <t>Goal</t>
  </si>
  <si>
    <t>Current</t>
  </si>
  <si>
    <t>Pipeline Dashboard</t>
  </si>
  <si>
    <t>Progress +/-</t>
  </si>
  <si>
    <t>Agent / Team</t>
  </si>
  <si>
    <t>Est. Co $</t>
  </si>
  <si>
    <t>Int</t>
  </si>
  <si>
    <t>Active Prospects (A's &amp; B's)</t>
  </si>
  <si>
    <t>Prospects Interviewed (Int)</t>
  </si>
  <si>
    <t>Team</t>
  </si>
  <si>
    <t xml:space="preserve">Agent </t>
  </si>
  <si>
    <t>Co-Broker</t>
  </si>
  <si>
    <t>Event</t>
  </si>
  <si>
    <t>Prospecting</t>
  </si>
  <si>
    <t>Social Media</t>
  </si>
  <si>
    <t>Actively Targeted Agents</t>
  </si>
  <si>
    <t>Rolling 6 Mo Goal (Volume)</t>
  </si>
  <si>
    <t xml:space="preserve">        # of A's (&lt;45 days)  =</t>
  </si>
  <si>
    <t xml:space="preserve">        # of B's (45-180 days) 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</si>
</sst>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mm/dd/yy;@"/>
    <numFmt numFmtId="166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Roboto Regular"/>
    </font>
    <font>
      <b/>
      <sz val="11"/>
      <color theme="3" tint="-0.249977111117893"/>
      <name val="Roboto Regular"/>
    </font>
    <font>
      <b/>
      <sz val="11"/>
      <color theme="1"/>
      <name val="Roboto Regular"/>
    </font>
    <font>
      <b/>
      <sz val="11"/>
      <color theme="1" tint="0.14999847407452621"/>
      <name val="Roboto Regular"/>
    </font>
    <font>
      <sz val="11"/>
      <name val="Roboto Regular"/>
    </font>
    <font>
      <sz val="11"/>
      <color theme="1" tint="0.14999847407452621"/>
      <name val="Roboto Regular"/>
    </font>
    <font>
      <b/>
      <sz val="11"/>
      <color indexed="9"/>
      <name val="Roboto Regular"/>
    </font>
    <font>
      <sz val="11"/>
      <color theme="1"/>
      <name val="Roboto Regular"/>
    </font>
    <font>
      <sz val="12"/>
      <color theme="0"/>
      <name val="Quicksand-Regular"/>
    </font>
    <font>
      <b/>
      <sz val="12"/>
      <color theme="0"/>
      <name val="Quicksand-Regular"/>
    </font>
    <font>
      <b/>
      <sz val="12"/>
      <color indexed="9"/>
      <name val="Quicksand-Regular"/>
    </font>
    <font>
      <sz val="10"/>
      <color indexed="9"/>
      <name val="Quicksand-Regular"/>
    </font>
    <font>
      <b/>
      <sz val="10"/>
      <color indexed="9"/>
      <name val="Quicksand-Regula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166" fontId="6" fillId="0" borderId="0" xfId="0" applyNumberFormat="1" applyFont="1" applyBorder="1" applyAlignment="1">
      <alignment horizontal="center" vertical="center"/>
    </xf>
    <xf numFmtId="6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3" borderId="10" xfId="0" applyFont="1" applyFill="1" applyBorder="1" applyAlignment="1" applyProtection="1">
      <alignment vertical="center"/>
      <protection locked="0"/>
    </xf>
    <xf numFmtId="0" fontId="10" fillId="4" borderId="15" xfId="0" applyFont="1" applyFill="1" applyBorder="1" applyAlignment="1" applyProtection="1">
      <alignment vertical="center"/>
      <protection locked="0"/>
    </xf>
    <xf numFmtId="166" fontId="10" fillId="4" borderId="15" xfId="1" applyNumberFormat="1" applyFont="1" applyFill="1" applyBorder="1" applyAlignment="1" applyProtection="1">
      <alignment vertical="center"/>
      <protection locked="0"/>
    </xf>
    <xf numFmtId="14" fontId="10" fillId="4" borderId="15" xfId="0" applyNumberFormat="1" applyFont="1" applyFill="1" applyBorder="1" applyAlignment="1" applyProtection="1">
      <alignment horizontal="center" vertical="center"/>
      <protection locked="0"/>
    </xf>
    <xf numFmtId="165" fontId="10" fillId="4" borderId="15" xfId="0" applyNumberFormat="1" applyFont="1" applyFill="1" applyBorder="1" applyAlignment="1" applyProtection="1">
      <alignment horizontal="center" vertical="center"/>
      <protection locked="0"/>
    </xf>
    <xf numFmtId="164" fontId="10" fillId="4" borderId="16" xfId="0" applyNumberFormat="1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vertical="center"/>
      <protection locked="0"/>
    </xf>
    <xf numFmtId="0" fontId="10" fillId="4" borderId="4" xfId="0" applyFont="1" applyFill="1" applyBorder="1" applyAlignment="1" applyProtection="1">
      <alignment vertical="center"/>
      <protection locked="0"/>
    </xf>
    <xf numFmtId="166" fontId="10" fillId="4" borderId="4" xfId="1" applyNumberFormat="1" applyFont="1" applyFill="1" applyBorder="1" applyAlignment="1" applyProtection="1">
      <alignment vertical="center"/>
      <protection locked="0"/>
    </xf>
    <xf numFmtId="14" fontId="10" fillId="4" borderId="4" xfId="0" applyNumberFormat="1" applyFont="1" applyFill="1" applyBorder="1" applyAlignment="1" applyProtection="1">
      <alignment horizontal="center" vertical="center"/>
      <protection locked="0"/>
    </xf>
    <xf numFmtId="165" fontId="10" fillId="4" borderId="4" xfId="0" applyNumberFormat="1" applyFont="1" applyFill="1" applyBorder="1" applyAlignment="1" applyProtection="1">
      <alignment horizontal="center" vertical="center"/>
      <protection locked="0"/>
    </xf>
    <xf numFmtId="164" fontId="10" fillId="4" borderId="6" xfId="0" applyNumberFormat="1" applyFont="1" applyFill="1" applyBorder="1" applyAlignment="1" applyProtection="1">
      <alignment horizontal="center" vertical="center" wrapText="1"/>
    </xf>
    <xf numFmtId="166" fontId="10" fillId="4" borderId="4" xfId="1" applyNumberFormat="1" applyFont="1" applyFill="1" applyBorder="1" applyAlignment="1" applyProtection="1">
      <alignment vertical="center" wrapText="1"/>
      <protection locked="0"/>
    </xf>
    <xf numFmtId="14" fontId="10" fillId="4" borderId="4" xfId="0" applyNumberFormat="1" applyFont="1" applyFill="1" applyBorder="1" applyAlignment="1" applyProtection="1">
      <alignment horizontal="center" vertical="center"/>
    </xf>
    <xf numFmtId="164" fontId="10" fillId="4" borderId="4" xfId="0" applyNumberFormat="1" applyFont="1" applyFill="1" applyBorder="1" applyAlignment="1" applyProtection="1">
      <alignment horizontal="center" vertical="center"/>
    </xf>
    <xf numFmtId="164" fontId="10" fillId="4" borderId="6" xfId="0" applyNumberFormat="1" applyFont="1" applyFill="1" applyBorder="1" applyAlignment="1" applyProtection="1">
      <alignment vertical="center" wrapText="1"/>
    </xf>
    <xf numFmtId="0" fontId="9" fillId="3" borderId="17" xfId="0" applyFont="1" applyFill="1" applyBorder="1" applyAlignment="1" applyProtection="1">
      <alignment vertical="center"/>
      <protection locked="0"/>
    </xf>
    <xf numFmtId="0" fontId="10" fillId="4" borderId="18" xfId="0" applyFont="1" applyFill="1" applyBorder="1" applyAlignment="1" applyProtection="1">
      <alignment vertical="center"/>
      <protection locked="0"/>
    </xf>
    <xf numFmtId="166" fontId="10" fillId="4" borderId="18" xfId="1" applyNumberFormat="1" applyFont="1" applyFill="1" applyBorder="1" applyAlignment="1" applyProtection="1">
      <alignment vertical="center"/>
      <protection locked="0"/>
    </xf>
    <xf numFmtId="14" fontId="10" fillId="4" borderId="18" xfId="0" applyNumberFormat="1" applyFont="1" applyFill="1" applyBorder="1" applyAlignment="1" applyProtection="1">
      <alignment horizontal="center" vertical="center"/>
    </xf>
    <xf numFmtId="164" fontId="10" fillId="4" borderId="18" xfId="0" applyNumberFormat="1" applyFont="1" applyFill="1" applyBorder="1" applyAlignment="1" applyProtection="1">
      <alignment horizontal="center" vertical="center"/>
    </xf>
    <xf numFmtId="164" fontId="10" fillId="4" borderId="19" xfId="0" applyNumberFormat="1" applyFont="1" applyFill="1" applyBorder="1" applyAlignment="1" applyProtection="1">
      <alignment vertical="center" wrapText="1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0" fillId="4" borderId="15" xfId="0" applyFont="1" applyFill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166" fontId="10" fillId="0" borderId="15" xfId="1" applyNumberFormat="1" applyFont="1" applyFill="1" applyBorder="1" applyAlignment="1" applyProtection="1">
      <alignment vertical="center" wrapText="1"/>
    </xf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left" vertical="center"/>
    </xf>
    <xf numFmtId="0" fontId="15" fillId="5" borderId="13" xfId="0" applyFont="1" applyFill="1" applyBorder="1" applyAlignment="1" applyProtection="1">
      <alignment horizontal="center" vertical="center" wrapText="1"/>
      <protection locked="0"/>
    </xf>
    <xf numFmtId="0" fontId="14" fillId="5" borderId="13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7" fillId="5" borderId="13" xfId="0" applyFont="1" applyFill="1" applyBorder="1" applyAlignment="1" applyProtection="1">
      <alignment horizontal="center" vertical="center" wrapText="1"/>
      <protection locked="0"/>
    </xf>
    <xf numFmtId="0" fontId="17" fillId="5" borderId="13" xfId="0" applyFont="1" applyFill="1" applyBorder="1" applyAlignment="1" applyProtection="1">
      <alignment horizontal="center" vertical="center" wrapText="1"/>
    </xf>
    <xf numFmtId="0" fontId="17" fillId="5" borderId="14" xfId="0" applyFont="1" applyFill="1" applyBorder="1" applyAlignment="1" applyProtection="1">
      <alignment horizontal="center" vertical="center" wrapText="1"/>
    </xf>
    <xf numFmtId="0" fontId="11" fillId="5" borderId="20" xfId="0" applyFont="1" applyFill="1" applyBorder="1" applyAlignment="1" applyProtection="1">
      <alignment horizontal="right" vertical="center"/>
      <protection locked="0"/>
    </xf>
    <xf numFmtId="0" fontId="11" fillId="5" borderId="21" xfId="0" applyFont="1" applyFill="1" applyBorder="1" applyAlignment="1" applyProtection="1">
      <alignment horizontal="right" vertical="center"/>
      <protection locked="0"/>
    </xf>
    <xf numFmtId="166" fontId="11" fillId="5" borderId="21" xfId="1" applyNumberFormat="1" applyFont="1" applyFill="1" applyBorder="1" applyAlignment="1" applyProtection="1">
      <alignment horizontal="right" vertical="center"/>
    </xf>
    <xf numFmtId="0" fontId="11" fillId="5" borderId="22" xfId="0" applyFont="1" applyFill="1" applyBorder="1" applyAlignment="1" applyProtection="1">
      <alignment horizontal="right" vertical="center"/>
    </xf>
    <xf numFmtId="0" fontId="11" fillId="5" borderId="23" xfId="0" applyFont="1" applyFill="1" applyBorder="1" applyAlignment="1" applyProtection="1">
      <alignment horizontal="right" vertical="center"/>
    </xf>
    <xf numFmtId="0" fontId="11" fillId="5" borderId="7" xfId="0" applyFont="1" applyFill="1" applyBorder="1" applyAlignment="1" applyProtection="1">
      <alignment horizontal="right" vertical="center"/>
      <protection locked="0"/>
    </xf>
    <xf numFmtId="0" fontId="11" fillId="5" borderId="5" xfId="0" applyFont="1" applyFill="1" applyBorder="1" applyAlignment="1" applyProtection="1">
      <alignment horizontal="right" vertical="center"/>
      <protection locked="0"/>
    </xf>
    <xf numFmtId="166" fontId="11" fillId="5" borderId="5" xfId="1" applyNumberFormat="1" applyFont="1" applyFill="1" applyBorder="1" applyAlignment="1" applyProtection="1">
      <alignment horizontal="right" vertical="center"/>
    </xf>
    <xf numFmtId="0" fontId="11" fillId="5" borderId="8" xfId="0" applyFont="1" applyFill="1" applyBorder="1" applyAlignment="1" applyProtection="1">
      <alignment horizontal="right" vertical="center"/>
    </xf>
    <xf numFmtId="0" fontId="11" fillId="5" borderId="9" xfId="0" applyFont="1" applyFill="1" applyBorder="1" applyAlignment="1" applyProtection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40"/>
  <sheetViews>
    <sheetView tabSelected="1" workbookViewId="0">
      <selection activeCell="J29" sqref="J29"/>
    </sheetView>
  </sheetViews>
  <sheetFormatPr baseColWidth="10" defaultColWidth="8.83203125" defaultRowHeight="15"/>
  <cols>
    <col min="1" max="1" width="4.1640625" customWidth="1"/>
    <col min="2" max="2" width="27.1640625" customWidth="1"/>
    <col min="3" max="6" width="13.33203125" customWidth="1"/>
    <col min="7" max="7" width="5" style="4" customWidth="1"/>
    <col min="8" max="8" width="4.5" customWidth="1"/>
    <col min="10" max="10" width="28.1640625" customWidth="1"/>
  </cols>
  <sheetData>
    <row r="1" spans="1:7" ht="25" customHeight="1" thickBot="1">
      <c r="A1" s="47"/>
      <c r="B1" s="48" t="s">
        <v>11</v>
      </c>
      <c r="C1" s="49" t="s">
        <v>10</v>
      </c>
      <c r="D1" s="50" t="s">
        <v>12</v>
      </c>
      <c r="E1" s="50"/>
      <c r="F1" s="49" t="s">
        <v>9</v>
      </c>
      <c r="G1" s="51"/>
    </row>
    <row r="2" spans="1:7" ht="20" customHeight="1">
      <c r="A2" s="6"/>
      <c r="B2" s="8" t="s">
        <v>16</v>
      </c>
      <c r="C2" s="9">
        <f>COUNTIF(D7:D36,"&gt;0")</f>
        <v>25</v>
      </c>
      <c r="D2" s="45">
        <f>SUM(C2-F2)</f>
        <v>5</v>
      </c>
      <c r="E2" s="45"/>
      <c r="F2" s="10">
        <v>20</v>
      </c>
      <c r="G2" s="7"/>
    </row>
    <row r="3" spans="1:7" ht="20" customHeight="1">
      <c r="A3" s="6"/>
      <c r="B3" s="8" t="s">
        <v>17</v>
      </c>
      <c r="C3" s="9">
        <f>COUNTIF(G7:G36,"Y")</f>
        <v>9</v>
      </c>
      <c r="D3" s="45">
        <f>SUM(C3-F3)</f>
        <v>-1</v>
      </c>
      <c r="E3" s="45"/>
      <c r="F3" s="11">
        <f>SUM(F2)/2</f>
        <v>10</v>
      </c>
      <c r="G3" s="7"/>
    </row>
    <row r="4" spans="1:7" ht="20" customHeight="1">
      <c r="A4" s="6"/>
      <c r="B4" s="12" t="s">
        <v>25</v>
      </c>
      <c r="C4" s="13">
        <f>SUM(C37)</f>
        <v>342600000</v>
      </c>
      <c r="D4" s="46">
        <f>SUM(C37-F4)</f>
        <v>42600000</v>
      </c>
      <c r="E4" s="46"/>
      <c r="F4" s="14">
        <v>300000000</v>
      </c>
      <c r="G4" s="7"/>
    </row>
    <row r="5" spans="1:7" ht="20" customHeight="1" thickBot="1">
      <c r="A5" s="6"/>
      <c r="B5" s="8" t="s">
        <v>24</v>
      </c>
      <c r="C5" s="15">
        <v>80</v>
      </c>
      <c r="D5" s="45">
        <f>SUM(C5-F5)</f>
        <v>-120</v>
      </c>
      <c r="E5" s="45"/>
      <c r="F5" s="11">
        <f>SUM(F2)*10</f>
        <v>200</v>
      </c>
      <c r="G5" s="7"/>
    </row>
    <row r="6" spans="1:7" s="1" customFormat="1" ht="25" customHeight="1" thickBot="1">
      <c r="A6" s="52"/>
      <c r="B6" s="53" t="s">
        <v>13</v>
      </c>
      <c r="C6" s="53" t="s">
        <v>3</v>
      </c>
      <c r="D6" s="54" t="s">
        <v>14</v>
      </c>
      <c r="E6" s="53" t="s">
        <v>6</v>
      </c>
      <c r="F6" s="53" t="s">
        <v>4</v>
      </c>
      <c r="G6" s="55" t="s">
        <v>15</v>
      </c>
    </row>
    <row r="7" spans="1:7" s="2" customFormat="1" ht="18" customHeight="1">
      <c r="A7" s="16">
        <v>1</v>
      </c>
      <c r="B7" s="42" t="s">
        <v>18</v>
      </c>
      <c r="C7" s="18">
        <v>50000000</v>
      </c>
      <c r="D7" s="44">
        <f>C7*2.5%*15%</f>
        <v>187500</v>
      </c>
      <c r="E7" s="19">
        <v>43709</v>
      </c>
      <c r="F7" s="20" t="s">
        <v>7</v>
      </c>
      <c r="G7" s="21" t="s">
        <v>5</v>
      </c>
    </row>
    <row r="8" spans="1:7" s="2" customFormat="1" ht="18" customHeight="1">
      <c r="A8" s="22">
        <f t="shared" ref="A8:A31" si="0">A7+1</f>
        <v>2</v>
      </c>
      <c r="B8" s="43" t="s">
        <v>19</v>
      </c>
      <c r="C8" s="24">
        <v>2000000</v>
      </c>
      <c r="D8" s="44">
        <f t="shared" ref="D8:D36" si="1">C8*2.5%*15%</f>
        <v>7500</v>
      </c>
      <c r="E8" s="25">
        <v>43709</v>
      </c>
      <c r="F8" s="26" t="s">
        <v>20</v>
      </c>
      <c r="G8" s="27" t="s">
        <v>5</v>
      </c>
    </row>
    <row r="9" spans="1:7" s="2" customFormat="1" ht="18" customHeight="1">
      <c r="A9" s="22">
        <f t="shared" si="0"/>
        <v>3</v>
      </c>
      <c r="B9" s="43" t="s">
        <v>19</v>
      </c>
      <c r="C9" s="24">
        <v>1500000</v>
      </c>
      <c r="D9" s="44">
        <f t="shared" si="1"/>
        <v>5625</v>
      </c>
      <c r="E9" s="25">
        <v>43709</v>
      </c>
      <c r="F9" s="26" t="s">
        <v>21</v>
      </c>
      <c r="G9" s="27" t="s">
        <v>5</v>
      </c>
    </row>
    <row r="10" spans="1:7" s="2" customFormat="1" ht="18" customHeight="1">
      <c r="A10" s="22">
        <f t="shared" si="0"/>
        <v>4</v>
      </c>
      <c r="B10" s="43" t="s">
        <v>19</v>
      </c>
      <c r="C10" s="28">
        <v>4000000</v>
      </c>
      <c r="D10" s="44">
        <f t="shared" si="1"/>
        <v>15000</v>
      </c>
      <c r="E10" s="25">
        <v>43709</v>
      </c>
      <c r="F10" s="26" t="s">
        <v>22</v>
      </c>
      <c r="G10" s="27" t="s">
        <v>5</v>
      </c>
    </row>
    <row r="11" spans="1:7" s="2" customFormat="1" ht="18" customHeight="1">
      <c r="A11" s="22">
        <f t="shared" si="0"/>
        <v>5</v>
      </c>
      <c r="B11" s="43" t="s">
        <v>19</v>
      </c>
      <c r="C11" s="24">
        <v>8000000</v>
      </c>
      <c r="D11" s="44">
        <f t="shared" si="1"/>
        <v>30000</v>
      </c>
      <c r="E11" s="25">
        <v>43739</v>
      </c>
      <c r="F11" s="26" t="s">
        <v>23</v>
      </c>
      <c r="G11" s="27" t="s">
        <v>5</v>
      </c>
    </row>
    <row r="12" spans="1:7" s="2" customFormat="1" ht="18" customHeight="1">
      <c r="A12" s="22">
        <f t="shared" si="0"/>
        <v>6</v>
      </c>
      <c r="B12" s="42" t="s">
        <v>18</v>
      </c>
      <c r="C12" s="28">
        <v>20000000</v>
      </c>
      <c r="D12" s="44">
        <f t="shared" si="1"/>
        <v>75000</v>
      </c>
      <c r="E12" s="25">
        <v>43739</v>
      </c>
      <c r="F12" s="26" t="s">
        <v>20</v>
      </c>
      <c r="G12" s="27"/>
    </row>
    <row r="13" spans="1:7" s="2" customFormat="1" ht="18" customHeight="1">
      <c r="A13" s="22">
        <f t="shared" si="0"/>
        <v>7</v>
      </c>
      <c r="B13" s="43" t="s">
        <v>19</v>
      </c>
      <c r="C13" s="18">
        <v>50000000</v>
      </c>
      <c r="D13" s="44">
        <f t="shared" si="1"/>
        <v>187500</v>
      </c>
      <c r="E13" s="25">
        <v>43709</v>
      </c>
      <c r="F13" s="26" t="s">
        <v>20</v>
      </c>
      <c r="G13" s="27" t="s">
        <v>5</v>
      </c>
    </row>
    <row r="14" spans="1:7" s="2" customFormat="1" ht="18" customHeight="1">
      <c r="A14" s="22">
        <f t="shared" si="0"/>
        <v>8</v>
      </c>
      <c r="B14" s="43" t="s">
        <v>19</v>
      </c>
      <c r="C14" s="24">
        <v>2000000</v>
      </c>
      <c r="D14" s="44">
        <f t="shared" si="1"/>
        <v>7500</v>
      </c>
      <c r="E14" s="25">
        <v>43800</v>
      </c>
      <c r="F14" s="26" t="s">
        <v>20</v>
      </c>
      <c r="G14" s="27"/>
    </row>
    <row r="15" spans="1:7" s="2" customFormat="1" ht="18" customHeight="1">
      <c r="A15" s="22">
        <f t="shared" si="0"/>
        <v>9</v>
      </c>
      <c r="B15" s="42" t="s">
        <v>18</v>
      </c>
      <c r="C15" s="24">
        <v>1500000</v>
      </c>
      <c r="D15" s="44">
        <f t="shared" si="1"/>
        <v>5625</v>
      </c>
      <c r="E15" s="25">
        <v>43800</v>
      </c>
      <c r="F15" s="20" t="s">
        <v>7</v>
      </c>
      <c r="G15" s="27"/>
    </row>
    <row r="16" spans="1:7" s="2" customFormat="1" ht="18" customHeight="1">
      <c r="A16" s="22">
        <f t="shared" si="0"/>
        <v>10</v>
      </c>
      <c r="B16" s="42" t="s">
        <v>18</v>
      </c>
      <c r="C16" s="28">
        <v>4000000</v>
      </c>
      <c r="D16" s="44">
        <f t="shared" si="1"/>
        <v>15000</v>
      </c>
      <c r="E16" s="25">
        <v>43800</v>
      </c>
      <c r="F16" s="20" t="s">
        <v>7</v>
      </c>
      <c r="G16" s="27" t="s">
        <v>5</v>
      </c>
    </row>
    <row r="17" spans="1:7" s="2" customFormat="1" ht="18" customHeight="1">
      <c r="A17" s="22">
        <f t="shared" si="0"/>
        <v>11</v>
      </c>
      <c r="B17" s="43" t="s">
        <v>19</v>
      </c>
      <c r="C17" s="24">
        <v>8000000</v>
      </c>
      <c r="D17" s="44">
        <f t="shared" si="1"/>
        <v>30000</v>
      </c>
      <c r="E17" s="29">
        <v>43831</v>
      </c>
      <c r="F17" s="26" t="s">
        <v>23</v>
      </c>
      <c r="G17" s="27" t="s">
        <v>5</v>
      </c>
    </row>
    <row r="18" spans="1:7" s="2" customFormat="1" ht="18" customHeight="1">
      <c r="A18" s="22">
        <f t="shared" si="0"/>
        <v>12</v>
      </c>
      <c r="B18" s="43" t="s">
        <v>19</v>
      </c>
      <c r="C18" s="28">
        <v>20000000</v>
      </c>
      <c r="D18" s="44">
        <f t="shared" si="1"/>
        <v>75000</v>
      </c>
      <c r="E18" s="29">
        <v>43831</v>
      </c>
      <c r="F18" s="26" t="s">
        <v>22</v>
      </c>
      <c r="G18" s="27"/>
    </row>
    <row r="19" spans="1:7" s="2" customFormat="1" ht="18" customHeight="1">
      <c r="A19" s="22">
        <f t="shared" si="0"/>
        <v>13</v>
      </c>
      <c r="B19" s="43" t="s">
        <v>19</v>
      </c>
      <c r="C19" s="18">
        <v>50000000</v>
      </c>
      <c r="D19" s="44">
        <f t="shared" si="1"/>
        <v>187500</v>
      </c>
      <c r="E19" s="29">
        <v>43831</v>
      </c>
      <c r="F19" s="26" t="s">
        <v>22</v>
      </c>
      <c r="G19" s="27"/>
    </row>
    <row r="20" spans="1:7" s="2" customFormat="1" ht="18" customHeight="1">
      <c r="A20" s="22">
        <f t="shared" si="0"/>
        <v>14</v>
      </c>
      <c r="B20" s="43" t="s">
        <v>19</v>
      </c>
      <c r="C20" s="24">
        <v>2000000</v>
      </c>
      <c r="D20" s="44">
        <f t="shared" si="1"/>
        <v>7500</v>
      </c>
      <c r="E20" s="29">
        <v>43831</v>
      </c>
      <c r="F20" s="20" t="s">
        <v>7</v>
      </c>
      <c r="G20" s="27"/>
    </row>
    <row r="21" spans="1:7" s="2" customFormat="1" ht="18" customHeight="1">
      <c r="A21" s="22">
        <f t="shared" si="0"/>
        <v>15</v>
      </c>
      <c r="B21" s="42" t="s">
        <v>18</v>
      </c>
      <c r="C21" s="24">
        <v>1500000</v>
      </c>
      <c r="D21" s="44">
        <f t="shared" si="1"/>
        <v>5625</v>
      </c>
      <c r="E21" s="29">
        <v>43831</v>
      </c>
      <c r="F21" s="26" t="s">
        <v>20</v>
      </c>
      <c r="G21" s="27"/>
    </row>
    <row r="22" spans="1:7" s="2" customFormat="1" ht="18" customHeight="1">
      <c r="A22" s="22">
        <f t="shared" si="0"/>
        <v>16</v>
      </c>
      <c r="B22" s="43" t="s">
        <v>19</v>
      </c>
      <c r="C22" s="28">
        <v>4000000</v>
      </c>
      <c r="D22" s="44">
        <f t="shared" si="1"/>
        <v>15000</v>
      </c>
      <c r="E22" s="29">
        <v>43831</v>
      </c>
      <c r="F22" s="26" t="s">
        <v>21</v>
      </c>
      <c r="G22" s="27"/>
    </row>
    <row r="23" spans="1:7" s="2" customFormat="1" ht="18" customHeight="1">
      <c r="A23" s="22">
        <f t="shared" si="0"/>
        <v>17</v>
      </c>
      <c r="B23" s="43" t="s">
        <v>19</v>
      </c>
      <c r="C23" s="24">
        <v>8000000</v>
      </c>
      <c r="D23" s="44">
        <f t="shared" si="1"/>
        <v>30000</v>
      </c>
      <c r="E23" s="29">
        <v>43831</v>
      </c>
      <c r="F23" s="26" t="s">
        <v>22</v>
      </c>
      <c r="G23" s="27"/>
    </row>
    <row r="24" spans="1:7" s="2" customFormat="1" ht="18" customHeight="1">
      <c r="A24" s="22">
        <f t="shared" si="0"/>
        <v>18</v>
      </c>
      <c r="B24" s="42" t="s">
        <v>18</v>
      </c>
      <c r="C24" s="28">
        <v>20000000</v>
      </c>
      <c r="D24" s="44">
        <f t="shared" si="1"/>
        <v>75000</v>
      </c>
      <c r="E24" s="29">
        <v>43831</v>
      </c>
      <c r="F24" s="26" t="s">
        <v>23</v>
      </c>
      <c r="G24" s="27"/>
    </row>
    <row r="25" spans="1:7" s="2" customFormat="1" ht="18" customHeight="1">
      <c r="A25" s="22">
        <f t="shared" si="0"/>
        <v>19</v>
      </c>
      <c r="B25" s="42" t="s">
        <v>18</v>
      </c>
      <c r="C25" s="18">
        <v>50000000</v>
      </c>
      <c r="D25" s="44">
        <f t="shared" si="1"/>
        <v>187500</v>
      </c>
      <c r="E25" s="29">
        <v>43831</v>
      </c>
      <c r="F25" s="26" t="s">
        <v>20</v>
      </c>
      <c r="G25" s="27" t="s">
        <v>5</v>
      </c>
    </row>
    <row r="26" spans="1:7" s="2" customFormat="1" ht="18" customHeight="1">
      <c r="A26" s="22">
        <f t="shared" si="0"/>
        <v>20</v>
      </c>
      <c r="B26" s="43" t="s">
        <v>19</v>
      </c>
      <c r="C26" s="24">
        <v>2000000</v>
      </c>
      <c r="D26" s="44">
        <f t="shared" si="1"/>
        <v>7500</v>
      </c>
      <c r="E26" s="29">
        <v>43831</v>
      </c>
      <c r="F26" s="26" t="s">
        <v>20</v>
      </c>
      <c r="G26" s="27"/>
    </row>
    <row r="27" spans="1:7" s="2" customFormat="1" ht="18" customHeight="1">
      <c r="A27" s="22">
        <f t="shared" si="0"/>
        <v>21</v>
      </c>
      <c r="B27" s="43" t="s">
        <v>19</v>
      </c>
      <c r="C27" s="24">
        <v>1500000</v>
      </c>
      <c r="D27" s="44">
        <f t="shared" si="1"/>
        <v>5625</v>
      </c>
      <c r="E27" s="29">
        <v>43831</v>
      </c>
      <c r="F27" s="26" t="s">
        <v>20</v>
      </c>
      <c r="G27" s="27"/>
    </row>
    <row r="28" spans="1:7" s="2" customFormat="1" ht="18" customHeight="1">
      <c r="A28" s="22">
        <f t="shared" si="0"/>
        <v>22</v>
      </c>
      <c r="B28" s="43" t="s">
        <v>19</v>
      </c>
      <c r="C28" s="28">
        <v>4000000</v>
      </c>
      <c r="D28" s="44">
        <f t="shared" si="1"/>
        <v>15000</v>
      </c>
      <c r="E28" s="29">
        <v>43831</v>
      </c>
      <c r="F28" s="20" t="s">
        <v>7</v>
      </c>
      <c r="G28" s="27"/>
    </row>
    <row r="29" spans="1:7" s="2" customFormat="1" ht="18" customHeight="1">
      <c r="A29" s="22">
        <f t="shared" si="0"/>
        <v>23</v>
      </c>
      <c r="B29" s="43" t="s">
        <v>19</v>
      </c>
      <c r="C29" s="24">
        <v>8000000</v>
      </c>
      <c r="D29" s="44">
        <f t="shared" si="1"/>
        <v>30000</v>
      </c>
      <c r="E29" s="29">
        <v>43831</v>
      </c>
      <c r="F29" s="20" t="s">
        <v>7</v>
      </c>
      <c r="G29" s="27"/>
    </row>
    <row r="30" spans="1:7" s="3" customFormat="1" ht="18" customHeight="1">
      <c r="A30" s="22">
        <f t="shared" si="0"/>
        <v>24</v>
      </c>
      <c r="B30" s="42" t="s">
        <v>18</v>
      </c>
      <c r="C30" s="28">
        <v>20000000</v>
      </c>
      <c r="D30" s="44">
        <f t="shared" si="1"/>
        <v>75000</v>
      </c>
      <c r="E30" s="29">
        <v>43831</v>
      </c>
      <c r="F30" s="26" t="s">
        <v>23</v>
      </c>
      <c r="G30" s="27"/>
    </row>
    <row r="31" spans="1:7" s="3" customFormat="1" ht="18" customHeight="1">
      <c r="A31" s="22">
        <f t="shared" si="0"/>
        <v>25</v>
      </c>
      <c r="B31" s="43" t="s">
        <v>19</v>
      </c>
      <c r="C31" s="24">
        <v>600000</v>
      </c>
      <c r="D31" s="44">
        <f t="shared" si="1"/>
        <v>2250</v>
      </c>
      <c r="E31" s="29">
        <v>43831</v>
      </c>
      <c r="F31" s="26" t="s">
        <v>22</v>
      </c>
      <c r="G31" s="27"/>
    </row>
    <row r="32" spans="1:7" s="3" customFormat="1" ht="18" customHeight="1">
      <c r="A32" s="22">
        <v>26</v>
      </c>
      <c r="B32" s="23"/>
      <c r="C32" s="24"/>
      <c r="D32" s="44">
        <f t="shared" si="1"/>
        <v>0</v>
      </c>
      <c r="E32" s="29"/>
      <c r="F32" s="26"/>
      <c r="G32" s="31"/>
    </row>
    <row r="33" spans="1:7" s="3" customFormat="1" ht="18" customHeight="1">
      <c r="A33" s="22">
        <f>A32+1</f>
        <v>27</v>
      </c>
      <c r="B33" s="17"/>
      <c r="C33" s="24"/>
      <c r="D33" s="44">
        <f t="shared" si="1"/>
        <v>0</v>
      </c>
      <c r="E33" s="29"/>
      <c r="F33" s="30"/>
      <c r="G33" s="31"/>
    </row>
    <row r="34" spans="1:7" s="3" customFormat="1" ht="18" customHeight="1">
      <c r="A34" s="22">
        <f>A33+1</f>
        <v>28</v>
      </c>
      <c r="B34" s="23"/>
      <c r="C34" s="24"/>
      <c r="D34" s="44">
        <f t="shared" si="1"/>
        <v>0</v>
      </c>
      <c r="E34" s="29"/>
      <c r="F34" s="30"/>
      <c r="G34" s="31"/>
    </row>
    <row r="35" spans="1:7" s="3" customFormat="1" ht="18" customHeight="1">
      <c r="A35" s="22">
        <f>A34+1</f>
        <v>29</v>
      </c>
      <c r="B35" s="23"/>
      <c r="C35" s="24"/>
      <c r="D35" s="44">
        <f t="shared" si="1"/>
        <v>0</v>
      </c>
      <c r="E35" s="29"/>
      <c r="F35" s="30"/>
      <c r="G35" s="31"/>
    </row>
    <row r="36" spans="1:7" s="3" customFormat="1" ht="18" customHeight="1" thickBot="1">
      <c r="A36" s="32">
        <f>A35+1</f>
        <v>30</v>
      </c>
      <c r="B36" s="33"/>
      <c r="C36" s="34"/>
      <c r="D36" s="44">
        <f t="shared" si="1"/>
        <v>0</v>
      </c>
      <c r="E36" s="35"/>
      <c r="F36" s="36"/>
      <c r="G36" s="37"/>
    </row>
    <row r="37" spans="1:7" s="3" customFormat="1" ht="20" customHeight="1">
      <c r="A37" s="56"/>
      <c r="B37" s="57" t="s">
        <v>1</v>
      </c>
      <c r="C37" s="58">
        <f>SUM(C7:C36)</f>
        <v>342600000</v>
      </c>
      <c r="D37" s="58">
        <f>SUM(D7:D36)</f>
        <v>1284750</v>
      </c>
      <c r="E37" s="59" t="s">
        <v>26</v>
      </c>
      <c r="F37" s="60"/>
      <c r="G37" s="38">
        <f ca="1">COUNTIFS(E7:E36,"&lt;="&amp;TODAY()+45)</f>
        <v>25</v>
      </c>
    </row>
    <row r="38" spans="1:7" s="3" customFormat="1" ht="20" customHeight="1" thickBot="1">
      <c r="A38" s="61"/>
      <c r="B38" s="62" t="s">
        <v>2</v>
      </c>
      <c r="C38" s="63">
        <f>AVERAGEIF(C7:C36,"&lt;&gt;0")</f>
        <v>13704000</v>
      </c>
      <c r="D38" s="63">
        <f>AVERAGEIF(D7:D36,"&lt;&gt;0")</f>
        <v>51390</v>
      </c>
      <c r="E38" s="64" t="s">
        <v>27</v>
      </c>
      <c r="F38" s="65"/>
      <c r="G38" s="39">
        <f ca="1">COUNTIFS(E7:E36,"&gt;="&amp;TODAY()+45,E7:E36,"&lt;="&amp;TODAY()+180)</f>
        <v>0</v>
      </c>
    </row>
    <row r="39" spans="1:7">
      <c r="A39" s="40" t="s">
        <v>0</v>
      </c>
      <c r="B39" s="41" t="s">
        <v>8</v>
      </c>
      <c r="C39" s="41"/>
      <c r="D39" s="41"/>
      <c r="E39" s="41"/>
    </row>
    <row r="40" spans="1:7">
      <c r="A40" s="5"/>
    </row>
  </sheetData>
  <sortState xmlns:xlrd2="http://schemas.microsoft.com/office/spreadsheetml/2017/richdata2" ref="B7:G36">
    <sortCondition ref="E7:E36"/>
  </sortState>
  <mergeCells count="7">
    <mergeCell ref="D1:E1"/>
    <mergeCell ref="E37:F37"/>
    <mergeCell ref="E38:F38"/>
    <mergeCell ref="D2:E2"/>
    <mergeCell ref="D3:E3"/>
    <mergeCell ref="D4:E4"/>
    <mergeCell ref="D5:E5"/>
  </mergeCells>
  <conditionalFormatting sqref="D2:E2">
    <cfRule type="dataBar" priority="6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{EF911EFF-B92B-5242-AEA4-EC1039893DD1}</x14:id>
        </ext>
      </extLst>
    </cfRule>
  </conditionalFormatting>
  <conditionalFormatting sqref="D3:E3">
    <cfRule type="dataBar" priority="5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{2FA1571F-8E5C-FC45-AAE8-71DDB38AE020}</x14:id>
        </ext>
      </extLst>
    </cfRule>
  </conditionalFormatting>
  <conditionalFormatting sqref="D4:E4">
    <cfRule type="dataBar" priority="4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{91729409-EA42-4F4A-9D1B-F2D744F34F8C}</x14:id>
        </ext>
      </extLst>
    </cfRule>
  </conditionalFormatting>
  <conditionalFormatting sqref="G37">
    <cfRule type="colorScale" priority="3">
      <colorScale>
        <cfvo type="formula" val="($F$2)*80%"/>
        <cfvo type="percent" val="50"/>
        <cfvo type="formula" val="($F$2)*120%"/>
        <color theme="5" tint="0.39997558519241921"/>
        <color rgb="FFFCFCFF"/>
        <color theme="6" tint="0.39997558519241921"/>
      </colorScale>
    </cfRule>
  </conditionalFormatting>
  <conditionalFormatting sqref="G38">
    <cfRule type="colorScale" priority="2">
      <colorScale>
        <cfvo type="formula" val="($F$3)*80%"/>
        <cfvo type="percentile" val="50"/>
        <cfvo type="formula" val="($F$3)*120%"/>
        <color theme="5" tint="0.39997558519241921"/>
        <color rgb="FFFCFCFF"/>
        <color theme="6" tint="0.39997558519241921"/>
      </colorScale>
    </cfRule>
  </conditionalFormatting>
  <conditionalFormatting sqref="D5:E5">
    <cfRule type="dataBar" priority="1">
      <dataBar>
        <cfvo type="min"/>
        <cfvo type="max"/>
        <color theme="3" tint="0.39997558519241921"/>
      </dataBar>
      <extLst>
        <ext xmlns:x14="http://schemas.microsoft.com/office/spreadsheetml/2009/9/main" uri="{B025F937-C7B1-47D3-B67F-A62EFF666E3E}">
          <x14:id>{A946A7E3-2742-BC46-B0EB-8F2F003CB145}</x14:id>
        </ext>
      </extLst>
    </cfRule>
  </conditionalFormatting>
  <printOptions horizontalCentered="1" verticalCentered="1"/>
  <pageMargins left="0.45" right="0.45" top="1" bottom="0.5" header="0.3" footer="0.3"/>
  <pageSetup orientation="portrait" r:id="rId1"/>
  <headerFooter>
    <oddHeader>&amp;R&amp;"Calibri,Regular"&amp;K000000&amp;G</oddHeader>
    <oddFooter>&amp;L&amp;"Helvetica,Regular"&amp;8&amp;K000000RE Luxe Leaders, LLC&amp;R&amp;"Calibri,Regular"&amp;8&amp;K000000Pipeline Dashboard - Printed on &amp;D</oddFooter>
  </headerFooter>
  <legacyDrawingHF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911EFF-B92B-5242-AEA4-EC1039893DD1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D2:E2</xm:sqref>
        </x14:conditionalFormatting>
        <x14:conditionalFormatting xmlns:xm="http://schemas.microsoft.com/office/excel/2006/main">
          <x14:cfRule type="dataBar" id="{2FA1571F-8E5C-FC45-AAE8-71DDB38AE020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D3:E3</xm:sqref>
        </x14:conditionalFormatting>
        <x14:conditionalFormatting xmlns:xm="http://schemas.microsoft.com/office/excel/2006/main">
          <x14:cfRule type="dataBar" id="{91729409-EA42-4F4A-9D1B-F2D744F34F8C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D4:E4</xm:sqref>
        </x14:conditionalFormatting>
        <x14:conditionalFormatting xmlns:xm="http://schemas.microsoft.com/office/excel/2006/main">
          <x14:cfRule type="dataBar" id="{A946A7E3-2742-BC46-B0EB-8F2F003CB145}">
            <x14:dataBar minLength="0" maxLength="100">
              <x14:cfvo type="autoMin"/>
              <x14:cfvo type="autoMax"/>
              <x14:negativeFillColor theme="5" tint="0.39997558519241921"/>
              <x14:axisColor rgb="FF000000"/>
            </x14:dataBar>
          </x14:cfRule>
          <xm:sqref>D5:E5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Dashboard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Song</dc:creator>
  <cp:lastModifiedBy>Chris Pollinger</cp:lastModifiedBy>
  <cp:lastPrinted>2019-08-22T18:59:45Z</cp:lastPrinted>
  <dcterms:created xsi:type="dcterms:W3CDTF">2012-08-17T01:53:54Z</dcterms:created>
  <dcterms:modified xsi:type="dcterms:W3CDTF">2021-12-01T16:33:23Z</dcterms:modified>
</cp:coreProperties>
</file>